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M4 WYNIKI KONKURSU" sheetId="11" r:id="rId1"/>
  </sheets>
  <calcPr calcId="124519"/>
</workbook>
</file>

<file path=xl/calcChain.xml><?xml version="1.0" encoding="utf-8"?>
<calcChain xmlns="http://schemas.openxmlformats.org/spreadsheetml/2006/main">
  <c r="K21" i="11"/>
  <c r="K34"/>
  <c r="K35"/>
  <c r="K47"/>
  <c r="K52"/>
  <c r="K57"/>
  <c r="K58"/>
  <c r="K60"/>
  <c r="K61"/>
  <c r="M72"/>
  <c r="K72" s="1"/>
  <c r="M71"/>
  <c r="K71" s="1"/>
  <c r="M70"/>
  <c r="K70" s="1"/>
  <c r="M67"/>
  <c r="K67" s="1"/>
  <c r="M68"/>
  <c r="K68" s="1"/>
  <c r="M69"/>
  <c r="K69" s="1"/>
  <c r="M66"/>
  <c r="K66" s="1"/>
  <c r="M65"/>
  <c r="K65" s="1"/>
  <c r="M64"/>
  <c r="K64" s="1"/>
  <c r="M63"/>
  <c r="K63" s="1"/>
  <c r="M62"/>
  <c r="K62" s="1"/>
  <c r="M59"/>
  <c r="K59" s="1"/>
  <c r="M54"/>
  <c r="K54" s="1"/>
  <c r="M55"/>
  <c r="K55" s="1"/>
  <c r="M56"/>
  <c r="K56" s="1"/>
  <c r="M53"/>
  <c r="K53" s="1"/>
  <c r="M51"/>
  <c r="K51" s="1"/>
  <c r="M50"/>
  <c r="K50" s="1"/>
  <c r="M49"/>
  <c r="K49" s="1"/>
  <c r="M48"/>
  <c r="K48" s="1"/>
  <c r="M46"/>
  <c r="K46" s="1"/>
  <c r="M45"/>
  <c r="K45" s="1"/>
  <c r="M43"/>
  <c r="K43" s="1"/>
  <c r="M44"/>
  <c r="K44" s="1"/>
  <c r="M42"/>
  <c r="K42" s="1"/>
  <c r="M41"/>
  <c r="K41" s="1"/>
  <c r="M40"/>
  <c r="K40" s="1"/>
  <c r="M39"/>
  <c r="K39" s="1"/>
  <c r="M38"/>
  <c r="K38" s="1"/>
  <c r="M37"/>
  <c r="K37" s="1"/>
  <c r="M36"/>
  <c r="K36" s="1"/>
  <c r="M33"/>
  <c r="K33" s="1"/>
  <c r="M32"/>
  <c r="K32" s="1"/>
  <c r="M31"/>
  <c r="K31" s="1"/>
  <c r="M30"/>
  <c r="K30" s="1"/>
  <c r="M29"/>
  <c r="K29" s="1"/>
  <c r="M28"/>
  <c r="K28" s="1"/>
  <c r="M27"/>
  <c r="K27" s="1"/>
  <c r="M26"/>
  <c r="K26" s="1"/>
  <c r="M25"/>
  <c r="K25" s="1"/>
  <c r="M24"/>
  <c r="K24" s="1"/>
  <c r="M23"/>
  <c r="K23" s="1"/>
  <c r="M22"/>
  <c r="K22" s="1"/>
  <c r="M20"/>
  <c r="K20" s="1"/>
  <c r="M19"/>
  <c r="K19" s="1"/>
  <c r="M18"/>
  <c r="K18" s="1"/>
  <c r="M17"/>
  <c r="K17" s="1"/>
  <c r="M16"/>
  <c r="K16" s="1"/>
  <c r="M15"/>
  <c r="K15" s="1"/>
  <c r="M14"/>
  <c r="K14" s="1"/>
  <c r="M13"/>
  <c r="K13" s="1"/>
  <c r="M7"/>
  <c r="K7" s="1"/>
  <c r="M8"/>
  <c r="K8" s="1"/>
  <c r="M9"/>
  <c r="K9" s="1"/>
  <c r="M10"/>
  <c r="K10" s="1"/>
  <c r="M11"/>
  <c r="K11" s="1"/>
  <c r="M12"/>
  <c r="K12" s="1"/>
  <c r="M6"/>
  <c r="K6" s="1"/>
  <c r="K73" l="1"/>
  <c r="M73"/>
  <c r="L73"/>
</calcChain>
</file>

<file path=xl/sharedStrings.xml><?xml version="1.0" encoding="utf-8"?>
<sst xmlns="http://schemas.openxmlformats.org/spreadsheetml/2006/main" count="248" uniqueCount="149">
  <si>
    <t>żłobek</t>
  </si>
  <si>
    <t>klub dziecięcy</t>
  </si>
  <si>
    <t>dzienny opiekun</t>
  </si>
  <si>
    <t>Kraków</t>
  </si>
  <si>
    <t>ASMIR Spółka z ograniczoną odpowiedzialnością, ul. Ks. Józefa Meiera 20G/1B, 31-236 Kraków</t>
  </si>
  <si>
    <t>ASMIR 2 s.c. Joanna Dziób, Mirosław Dziób ul. Ks. Józefa Meiera 20 G/1B, 31-236 Kraków</t>
  </si>
  <si>
    <t>Marek Nowak, ul. Stefana Batorego 4, 32-545 Dulowa</t>
  </si>
  <si>
    <t>Trzebinia</t>
  </si>
  <si>
    <t>Klub Zabawy Twórczej "Tygrysek ED" Elżbieta Dudek-Ruszil, Rzeszotary, ul. Zarzecze, 32-040 Świątniki Górne</t>
  </si>
  <si>
    <t>Wieliczka</t>
  </si>
  <si>
    <t xml:space="preserve">Biuro Rachunkowe s.c. H.M. Płucienniczak, 32-020 Wieliczka, ul. Warzycka 17 </t>
  </si>
  <si>
    <t>Janina Orłowska NIUNIA, ul. Ignacego Krasickiego 19/17, 30-515 Kraków</t>
  </si>
  <si>
    <t>Akademia Malucha BRATKI Marcin Bała, ul.Leśna 17, 32-020 Wieliczka</t>
  </si>
  <si>
    <t>Firma Handlowo-Usługowa "FRANKO" Spółka jawna, Grzegorz Franczy &amp; Kazimierz Franczyk, 33-390 Łącko 45</t>
  </si>
  <si>
    <t>Łącko</t>
  </si>
  <si>
    <t>Paulina Knapik, Dobra 361 a, 34-642 Dobra</t>
  </si>
  <si>
    <t>Dobra</t>
  </si>
  <si>
    <t>Kęty</t>
  </si>
  <si>
    <t>Spółdzielnia Socjalna Progres, ul. Batorego 5, 31-135 Kraków</t>
  </si>
  <si>
    <t>Liszki</t>
  </si>
  <si>
    <t>Tup-Tup Sp. z o. o. ul. Wiedeńska 108, 30-147 Kraków</t>
  </si>
  <si>
    <t>Paweł Mazgaj PROJEKT 3A, os. Szkolne 33/66, 31-978 Kraków</t>
  </si>
  <si>
    <t>Akademia Malucha Słoneczny Kąt, Matylda Kania, Kraków 30-433 ul. Ciechocińska 2</t>
  </si>
  <si>
    <t>Mali odkrywcy  Dzienne Opieka nad Dziećmi Sp. z o. o. ul. Galicyjska 24, 32-087 Zielonki</t>
  </si>
  <si>
    <t>Prywatne Przedszkole Mali Odkrywcy Sp. z o. o  32-048 Jerzmanowice</t>
  </si>
  <si>
    <t>Jerzmanowice-Przeginia</t>
  </si>
  <si>
    <t>Zielonki</t>
  </si>
  <si>
    <t>Mszana Dolna</t>
  </si>
  <si>
    <t>Olkusz</t>
  </si>
  <si>
    <t>Ochotnica Dolna</t>
  </si>
  <si>
    <t>Jabłonka</t>
  </si>
  <si>
    <t>Bożena Matławska BM SPORT ul. Irysowa 5/1, 30-411 Kraków</t>
  </si>
  <si>
    <t>Żaneta Wcisło, ul.Główna 282, 34-123 Chocznia</t>
  </si>
  <si>
    <t>Wadowice</t>
  </si>
  <si>
    <t>Marcin Mrugalski, Biskupice 90, 32-095 Iwanowice</t>
  </si>
  <si>
    <t>Iwanowice</t>
  </si>
  <si>
    <t>Opiekun dzienny, ul. Mochnackiego30, 30-652 Kraków</t>
  </si>
  <si>
    <t>Żłobek Kubuś, Kłuszyńska 24, 30-499 Kraków</t>
  </si>
  <si>
    <t>Żłobek "Tygrysek ED", ul. Korpala 3 (działka  nr 779/10) 32-300 Wieliczka  - w organizacji</t>
  </si>
  <si>
    <t xml:space="preserve">Klub dziecięcy, ul. Rejtana 8/1, 30-510 Kraków - w organizacji </t>
  </si>
  <si>
    <t>Anna Tekieli "Mały Einsteinek", ul. Koszykarska21C/3 30-717 Kraków</t>
  </si>
  <si>
    <t>Niepubliczny Żłobek "Mały Einsteinek" ul. Koszykarska 21C/3, 30-717 Kraków</t>
  </si>
  <si>
    <t>Świat wedlug Maluszka, ul. Wolska 7, 30-663 Kraków</t>
  </si>
  <si>
    <t>Żłobek, Łącko 45, 33-390 Łącko</t>
  </si>
  <si>
    <t>Niepubliczny Integracyjny Żłobek Montessori im. Świetej Rodziny w Dobrej, 34-642 Dobra 361</t>
  </si>
  <si>
    <t>Niepubliczny Żłobek "Liski", Liszki 517, 32-060 Liszki - w organizacji</t>
  </si>
  <si>
    <t>Żłobek HUTNICZEK, ul. Wąwozowa 10, 31-752 Kraków</t>
  </si>
  <si>
    <t>Żłobek, ul. Dożynkowa 99, Kraków</t>
  </si>
  <si>
    <t>Żłobek - w organizacji</t>
  </si>
  <si>
    <t xml:space="preserve">Fundacja Rozwoju Oświaty, Wychowania i Sportu "FROWiS" ul. Podhalańska 4, 34-700 Rabka-Zdrój </t>
  </si>
  <si>
    <t>Opiekun dzienny 1, ul. Krakowska 108, 32-087 Trojanowice</t>
  </si>
  <si>
    <t>Opiekun dzienny 2, ul. B4 lok. 44A, 32-086 Węgrzce</t>
  </si>
  <si>
    <t>Żłobek "Tuptusiowo" ul. Marka 1, 34-730 Mszana Dolna</t>
  </si>
  <si>
    <t>Żłobek "Olkuskie Smerfy", ul. Krasińskiego 2A, 32-300 Olkusz</t>
  </si>
  <si>
    <t>Opiekun dzienny, osiedle Janczury 31, 34-452 Ochotnica Dolna</t>
  </si>
  <si>
    <t>Opiekun dzienny, ul. Targowa 5, 34-480 Jabłonka</t>
  </si>
  <si>
    <t>Klub dziecięcy, ul. Irysowa 7/1, 30-411 Kraków- w organizacji</t>
  </si>
  <si>
    <t>Żłobek, Iwanowice dworskie 73 A, 32-095 Iwanowice - w organizacji</t>
  </si>
  <si>
    <t>Anita Bobula - Kurowska Centrum Profesjonalnej Opieki ul. S. Lindego 13/20 30-148 Kraków</t>
  </si>
  <si>
    <t>Żłobek "Bajkowy" , ul. S. Lindego 13/20 30-148 Kraków - zwiekszenie liczby miejsc</t>
  </si>
  <si>
    <t>Centrum Zdrowego Rozwoju "Czyżyk" Maciejkowo sp. z o.o. ul. Moczydło 7a, 30-698 Kraków</t>
  </si>
  <si>
    <t>dzienny opiekin I przy Centrum Zdrowego Rozwoju "Czyżyk" ul. Moczydlo 7A, 30-698 Kraków</t>
  </si>
  <si>
    <t>dzienny opiekin II przy Centrum Zdrowego Rozwoju "Czyżyk" ul. Moczydlo 7A, 30-698 Kraków</t>
  </si>
  <si>
    <t>dzienny opiekin III przy Centrum Zdrowego Rozwoju "Czyżyk" ul. Moczydlo 7A, 30-698 Kraków</t>
  </si>
  <si>
    <t>K-I-D Dominik Łośko, Łysokanie 204, 32-014 Łysokanie</t>
  </si>
  <si>
    <t>Niepubliczny Żłobek "Glukusie" os. Żłotej Jesieni 2C, 31-826 Kraków</t>
  </si>
  <si>
    <t>Firma Uslugowo Produkcyjno Handlowa "KASIA" S. C. Maria Karbut, Katarzyna Jałocha, anna Szymczyk, ul. Henryka Pachońskiego8, 31-223 Krakow</t>
  </si>
  <si>
    <t>Prywatny Żłobek "PUSZEK 2", ul. Mieczykowa 30, 30-389 Krakow</t>
  </si>
  <si>
    <t>Michał Kura Vena Progres ul. Mogilska 16/8, 31-516 Krakow</t>
  </si>
  <si>
    <t>Żłobek, ul. Felińskiego 26/46, 313-236 Kraków</t>
  </si>
  <si>
    <t>Vestium sp. z o. o. ul. Sportowa 13, 32-851 Jadowniki</t>
  </si>
  <si>
    <t>Żłobek Niepubliczny Kraina Narnia, ul. Korpala 8, 32-020 Wieliczka</t>
  </si>
  <si>
    <t>Złobek Niepubliczny "Baby at home" Agnieszka Matysiak Śledziejowice 283, 32-020 Wieliczka m</t>
  </si>
  <si>
    <t>Klub dzieciecy "Klub dziecięcy" , Śledziejowice 283, 32-020 Wieliczka</t>
  </si>
  <si>
    <t>Fundacja Popularyzacji Edukacji Artystycznej ul. ks. Jozefa Kurzei 17/7, 31-618 Kraków</t>
  </si>
  <si>
    <t>Żłobek, ul. ks. J. Kurzei 17/7, 31-618 Kraków</t>
  </si>
  <si>
    <t>Aneta Moskwa MADAGASKAR KLUB MALUCHA, ul. Orkana 4 34-700 Rabka-Zdrój</t>
  </si>
  <si>
    <t>Rabka-Zdrój</t>
  </si>
  <si>
    <t>Michał Kublin Żłobek "Bajeczka" os. Batalionów Chłopskich5, 32-650 Kęty</t>
  </si>
  <si>
    <t>Niepubliczny Żłobek "Madagaskar Klub Malucha", ul. Orkana 4, 34-700 Rabka -Zdrój</t>
  </si>
  <si>
    <t>Żłobek "Bajeczka" - w organizacji</t>
  </si>
  <si>
    <t>Centrum Rodzinki Sp. z o. o. ul. Por. Wachaly 7, 30-608 Kraków</t>
  </si>
  <si>
    <t>Instytucja dziennego opiekuna 1"Karmenlkowy zakatek", ul. Jozefa Łepkowskiego 9/7, 31-423 Kraków</t>
  </si>
  <si>
    <t>BABYLAND Agnieszka Bodnar, ul. Podgrabie 67, 32-300 Olkusz</t>
  </si>
  <si>
    <t>BABYLAND agnieszka Bodnar 32-300 Olkusz, Podgrabie 67</t>
  </si>
  <si>
    <t>Centrum Kultury i Sportu w Miechowie ul. Racławicka 10, 32-200 Miechów</t>
  </si>
  <si>
    <t>Centrum Kultury i Sportu w Miechowie ul. Konopnickiej 4, 32-200 Miechów</t>
  </si>
  <si>
    <t>Miechów</t>
  </si>
  <si>
    <t>Marcin Królikiewicz, ul. Grunwaldzka 176, 33-300 Nowy Sącz</t>
  </si>
  <si>
    <t>Żłobek "Kraina Marzeń" ul. Rokitniańczyków 32, 33-300 Nowy Sącz</t>
  </si>
  <si>
    <t>Nowy Sącz</t>
  </si>
  <si>
    <t>Dom Szkoleń i Doradztwa Sp. z o. o. ul. Jana Tarnowskiego 6/1, 30-528 Kraków</t>
  </si>
  <si>
    <t>Multilingual nursery, ul. Jana Tarnowskiego 6, 30-528 Kraków</t>
  </si>
  <si>
    <t>PHU MIDREW Zespół Placówek Oświatowo - Edukacyjno - Rekreacyjnych Grzegorz Michura Młynne 269 34-600 Limanowa</t>
  </si>
  <si>
    <t>Żłobek "Pszczółka Maja" Siekierczyna 357, 34-600 Limanowa - w organizacji</t>
  </si>
  <si>
    <t>Limanowa</t>
  </si>
  <si>
    <t>BMMS Progress Stanisław Węglarczyk, ul. J. Tokarskiego 6, 30-065 Kraków</t>
  </si>
  <si>
    <t>Żłobek Dzieciaczkowo TRE, ul. zakole 26A, 31-763 Kraków</t>
  </si>
  <si>
    <t>BMMJ Solutions Jerzy Skoczylas ul. Łokietka 320A 331-334 Kraków</t>
  </si>
  <si>
    <t>Żłobek Dzieciaczkowo QUATTRO, ul. Łokietka 320A, 31-334 Kraków, I pietro</t>
  </si>
  <si>
    <t>Kiwała Katarzyna MOMI KLUB, ul. Kluczborska 54/1, 31-271 Kraków</t>
  </si>
  <si>
    <t>Momi Klub 2, Łokietka 57b/105, 31-279 Kraków</t>
  </si>
  <si>
    <t>"Baby at home" Matysiak Witkowska sp. jawna Śledziejowice 283, 32-020 Wieliczka - podmiot w organizacji</t>
  </si>
  <si>
    <t>dzienny opiekun - "Baby at home" Śledziejowice 283, 32-020 Wieliczka - podmiot w organizacji</t>
  </si>
  <si>
    <t xml:space="preserve">Wieliczka </t>
  </si>
  <si>
    <t>MICKAT Sp. z o. o. ul. Wł. Żeleńskiego 60 a, 31-353 Kraków</t>
  </si>
  <si>
    <t>instytucja dziennego opiekuna ul. Władyslawa Żeleńskiego 60 a, 31-353 Kraków</t>
  </si>
  <si>
    <t>Paweł Kurkowski Ogródek Krasnoludków, ul. Reduta 31/28, 31-421 Kraków</t>
  </si>
  <si>
    <t>Ogródek Krasnoludków, ul. Woronicza 25, Kraków</t>
  </si>
  <si>
    <t>Małgorzata Babiarz, ul. Słoneckiego 6/64 31-417 Kraków</t>
  </si>
  <si>
    <t>Żłobek Radosne Skrzaty - w organizacji</t>
  </si>
  <si>
    <t>Kamil Pawłowski MIGUEL ART. ul.Warowna 34, 30-437 Kraków</t>
  </si>
  <si>
    <t>Żłobek - w organizacji ul. Warowa 34, 30-437 Kraków</t>
  </si>
  <si>
    <t xml:space="preserve"> Żłobek - w organizacji, ul. Kościuszki 355, 34-123 Chocznia</t>
  </si>
  <si>
    <t>Klub Malucha "Brzoskwinka", 32-020 Wieliczka Grabówki 307</t>
  </si>
  <si>
    <t>Złobek ul. Konopnickiej 2, 32-540 Trzebinia - w organizacji</t>
  </si>
  <si>
    <t>Akademia Malucha Słoneczny Kąt, ul. Armii Krajowej 94, Kraków</t>
  </si>
  <si>
    <t>dzienny opiekun, 30-147 Krakow ul. Wiedeńska 108</t>
  </si>
  <si>
    <t>Żłobek Szkrabek oddział Kęty, ul. Jana Kantego 20C, Kęty</t>
  </si>
  <si>
    <t>Ogródek Krasnoludków sp. z o. o. ul. reduta 31/28 31-421 Kraków - w organizacji</t>
  </si>
  <si>
    <t>Żłobek "Szkrabek" Marzena Kamińska, ul. dworcowa 27, 43-340 Kozy</t>
  </si>
  <si>
    <t>Instytucja dziennego opiekuna 3"Karmenlkowy zakatek", ul. Jozefa Łepkowskiego 9/7, 31-423 Kraków</t>
  </si>
  <si>
    <t>Instytucja dziennego opiekuna  "Karmelkowy Zakątek", ul. Por. Wąchały 7, 30-608 Kraków</t>
  </si>
  <si>
    <t>Instytucja dziennego opiekuna 2 "Karmenlkowy zakatek", ul. Jozefa Łepkowskiego 9/7, 31-423 Kraków</t>
  </si>
  <si>
    <t>Lp. ofert</t>
  </si>
  <si>
    <t xml:space="preserve">gmina </t>
  </si>
  <si>
    <t>nazwa podmiotu</t>
  </si>
  <si>
    <t>nazwa instytucji</t>
  </si>
  <si>
    <t>liczba dzieci</t>
  </si>
  <si>
    <t>wnioskowana kwota dotacji</t>
  </si>
  <si>
    <t>okres realizacji zadania                 (w miesiącach)</t>
  </si>
  <si>
    <t>tworzenie</t>
  </si>
  <si>
    <t>funkcjonowanie</t>
  </si>
  <si>
    <t>do 31 lipca</t>
  </si>
  <si>
    <t>do 30 kwietnia</t>
  </si>
  <si>
    <t>do 31 marca</t>
  </si>
  <si>
    <t xml:space="preserve">do 30 września </t>
  </si>
  <si>
    <t>do 30 czerwca</t>
  </si>
  <si>
    <t>do 28 lutego</t>
  </si>
  <si>
    <t>do 31 sierpnia</t>
  </si>
  <si>
    <t>do 31 maja</t>
  </si>
  <si>
    <t>do 30 stycznia</t>
  </si>
  <si>
    <t xml:space="preserve">do 30 grudnia </t>
  </si>
  <si>
    <t xml:space="preserve">Przyznana kwota dofinansowania, z tego: </t>
  </si>
  <si>
    <t>na tworzenie miejsc</t>
  </si>
  <si>
    <t>na funkcjonowanie miejsc</t>
  </si>
  <si>
    <t>OFERTY MODUŁ 4 - podmioty prywatne                                                                                                                                                                                                                                                                                                  TWORZENIE I FUNKCJONOWANIE NOWYCH MIESJC OPIEKI</t>
  </si>
  <si>
    <r>
      <t xml:space="preserve">Lista ofert zakwalifikowanych do Programu </t>
    </r>
    <r>
      <rPr>
        <b/>
        <i/>
        <sz val="14"/>
        <color theme="1"/>
        <rFont val="Times New Roman"/>
        <family val="1"/>
        <charset val="238"/>
      </rPr>
      <t>"MALUCH plus" 2017</t>
    </r>
  </si>
  <si>
    <t>SUMA: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</si>
</sst>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1" xfId="0" applyFill="1" applyBorder="1" applyAlignment="1">
      <alignment horizontal="left" vertical="top" wrapText="1"/>
    </xf>
    <xf numFmtId="3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left" vertical="top" wrapText="1"/>
    </xf>
    <xf numFmtId="0" fontId="0" fillId="0" borderId="12" xfId="0" applyFill="1" applyBorder="1" applyAlignment="1">
      <alignment wrapText="1"/>
    </xf>
    <xf numFmtId="0" fontId="0" fillId="0" borderId="1" xfId="0" applyFill="1" applyBorder="1" applyAlignment="1">
      <alignment wrapText="1"/>
    </xf>
    <xf numFmtId="3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3" fontId="2" fillId="0" borderId="38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3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3" fontId="0" fillId="0" borderId="41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0" borderId="0" xfId="0" applyNumberFormat="1"/>
    <xf numFmtId="3" fontId="8" fillId="0" borderId="0" xfId="0" applyNumberFormat="1" applyFont="1"/>
    <xf numFmtId="3" fontId="0" fillId="0" borderId="45" xfId="0" applyNumberFormat="1" applyBorder="1" applyAlignment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0" fontId="4" fillId="0" borderId="44" xfId="0" applyFont="1" applyFill="1" applyBorder="1" applyAlignment="1">
      <alignment vertical="center" wrapText="1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4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0</xdr:row>
      <xdr:rowOff>171450</xdr:rowOff>
    </xdr:from>
    <xdr:to>
      <xdr:col>12</xdr:col>
      <xdr:colOff>936427</xdr:colOff>
      <xdr:row>1</xdr:row>
      <xdr:rowOff>666750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171450"/>
          <a:ext cx="2669977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J7" sqref="J7"/>
    </sheetView>
  </sheetViews>
  <sheetFormatPr defaultRowHeight="15"/>
  <cols>
    <col min="1" max="1" width="7.85546875" style="22" customWidth="1"/>
    <col min="2" max="2" width="13.5703125" style="22" customWidth="1"/>
    <col min="3" max="3" width="42.5703125" customWidth="1"/>
    <col min="4" max="4" width="39.5703125" customWidth="1"/>
    <col min="5" max="7" width="8.5703125" customWidth="1"/>
    <col min="8" max="8" width="16" hidden="1" customWidth="1"/>
    <col min="9" max="9" width="14" style="22" customWidth="1"/>
    <col min="10" max="10" width="16.140625" style="22" customWidth="1"/>
    <col min="11" max="12" width="16.5703125" customWidth="1"/>
    <col min="13" max="13" width="19" customWidth="1"/>
    <col min="14" max="14" width="23.7109375" customWidth="1"/>
  </cols>
  <sheetData>
    <row r="1" spans="1:14" ht="49.5" customHeight="1">
      <c r="A1" s="92" t="s">
        <v>147</v>
      </c>
      <c r="B1" s="92"/>
      <c r="C1" s="92"/>
      <c r="D1" s="92"/>
    </row>
    <row r="2" spans="1:14" ht="68.25" customHeight="1" thickBot="1">
      <c r="A2" s="56" t="s">
        <v>146</v>
      </c>
      <c r="B2" s="56"/>
      <c r="C2" s="56"/>
      <c r="D2" s="56"/>
      <c r="E2" s="53"/>
      <c r="F2" s="53"/>
      <c r="G2" s="53"/>
      <c r="H2" s="53"/>
      <c r="I2" s="53"/>
      <c r="J2" s="53"/>
      <c r="K2" s="53"/>
      <c r="L2" s="53"/>
      <c r="M2" s="53"/>
    </row>
    <row r="3" spans="1:14" ht="19.5" customHeight="1" thickBot="1">
      <c r="A3" s="63" t="s">
        <v>124</v>
      </c>
      <c r="B3" s="66" t="s">
        <v>125</v>
      </c>
      <c r="C3" s="66" t="s">
        <v>126</v>
      </c>
      <c r="D3" s="66" t="s">
        <v>127</v>
      </c>
      <c r="E3" s="85" t="s">
        <v>128</v>
      </c>
      <c r="F3" s="86"/>
      <c r="G3" s="87"/>
      <c r="H3" s="79" t="s">
        <v>129</v>
      </c>
      <c r="I3" s="88" t="s">
        <v>130</v>
      </c>
      <c r="J3" s="89"/>
      <c r="K3" s="82" t="s">
        <v>143</v>
      </c>
      <c r="L3" s="82" t="s">
        <v>144</v>
      </c>
      <c r="M3" s="82" t="s">
        <v>145</v>
      </c>
      <c r="N3" s="72"/>
    </row>
    <row r="4" spans="1:14" ht="15.75" customHeight="1" thickBot="1">
      <c r="A4" s="64"/>
      <c r="B4" s="67"/>
      <c r="C4" s="67"/>
      <c r="D4" s="67"/>
      <c r="E4" s="73" t="s">
        <v>0</v>
      </c>
      <c r="F4" s="75" t="s">
        <v>1</v>
      </c>
      <c r="G4" s="77" t="s">
        <v>2</v>
      </c>
      <c r="H4" s="80"/>
      <c r="I4" s="90"/>
      <c r="J4" s="91"/>
      <c r="K4" s="83"/>
      <c r="L4" s="83"/>
      <c r="M4" s="83"/>
      <c r="N4" s="72"/>
    </row>
    <row r="5" spans="1:14" ht="35.25" customHeight="1" thickBot="1">
      <c r="A5" s="65"/>
      <c r="B5" s="68"/>
      <c r="C5" s="68"/>
      <c r="D5" s="68"/>
      <c r="E5" s="74"/>
      <c r="F5" s="76"/>
      <c r="G5" s="78"/>
      <c r="H5" s="81"/>
      <c r="I5" s="13" t="s">
        <v>131</v>
      </c>
      <c r="J5" s="13" t="s">
        <v>132</v>
      </c>
      <c r="K5" s="84"/>
      <c r="L5" s="84"/>
      <c r="M5" s="84"/>
      <c r="N5" s="72"/>
    </row>
    <row r="6" spans="1:14" ht="30">
      <c r="A6" s="71">
        <v>1</v>
      </c>
      <c r="B6" s="94" t="s">
        <v>3</v>
      </c>
      <c r="C6" s="57" t="s">
        <v>4</v>
      </c>
      <c r="D6" s="1" t="s">
        <v>36</v>
      </c>
      <c r="E6" s="2"/>
      <c r="F6" s="3"/>
      <c r="G6" s="17">
        <v>5</v>
      </c>
      <c r="H6" s="31">
        <v>41000</v>
      </c>
      <c r="I6" s="34" t="s">
        <v>133</v>
      </c>
      <c r="J6" s="37">
        <v>8</v>
      </c>
      <c r="K6" s="50">
        <f>L6+M6</f>
        <v>16500</v>
      </c>
      <c r="L6" s="47">
        <v>12500</v>
      </c>
      <c r="M6" s="42">
        <f>5*J6*100</f>
        <v>4000</v>
      </c>
    </row>
    <row r="7" spans="1:14" ht="30">
      <c r="A7" s="93"/>
      <c r="B7" s="95"/>
      <c r="C7" s="58"/>
      <c r="D7" s="1" t="s">
        <v>36</v>
      </c>
      <c r="E7" s="4"/>
      <c r="F7" s="6"/>
      <c r="G7" s="18">
        <v>5</v>
      </c>
      <c r="H7" s="32">
        <v>41000</v>
      </c>
      <c r="I7" s="35" t="s">
        <v>133</v>
      </c>
      <c r="J7" s="38">
        <v>8</v>
      </c>
      <c r="K7" s="51">
        <f t="shared" ref="K7:K70" si="0">L7+M7</f>
        <v>16500</v>
      </c>
      <c r="L7" s="48">
        <v>12500</v>
      </c>
      <c r="M7" s="43">
        <f t="shared" ref="M7:M12" si="1">5*J7*100</f>
        <v>4000</v>
      </c>
    </row>
    <row r="8" spans="1:14" ht="30">
      <c r="A8" s="93"/>
      <c r="B8" s="95"/>
      <c r="C8" s="58"/>
      <c r="D8" s="1" t="s">
        <v>36</v>
      </c>
      <c r="E8" s="4"/>
      <c r="F8" s="6"/>
      <c r="G8" s="18">
        <v>5</v>
      </c>
      <c r="H8" s="32">
        <v>41000</v>
      </c>
      <c r="I8" s="35" t="s">
        <v>133</v>
      </c>
      <c r="J8" s="38">
        <v>8</v>
      </c>
      <c r="K8" s="51">
        <f t="shared" si="0"/>
        <v>16500</v>
      </c>
      <c r="L8" s="48">
        <v>12500</v>
      </c>
      <c r="M8" s="43">
        <f t="shared" si="1"/>
        <v>4000</v>
      </c>
    </row>
    <row r="9" spans="1:14" ht="30">
      <c r="A9" s="93"/>
      <c r="B9" s="95"/>
      <c r="C9" s="58"/>
      <c r="D9" s="1" t="s">
        <v>36</v>
      </c>
      <c r="E9" s="4"/>
      <c r="F9" s="6"/>
      <c r="G9" s="18">
        <v>5</v>
      </c>
      <c r="H9" s="32">
        <v>41000</v>
      </c>
      <c r="I9" s="35" t="s">
        <v>133</v>
      </c>
      <c r="J9" s="38">
        <v>8</v>
      </c>
      <c r="K9" s="51">
        <f t="shared" si="0"/>
        <v>16500</v>
      </c>
      <c r="L9" s="48">
        <v>12500</v>
      </c>
      <c r="M9" s="43">
        <f t="shared" si="1"/>
        <v>4000</v>
      </c>
    </row>
    <row r="10" spans="1:14" ht="30">
      <c r="A10" s="93"/>
      <c r="B10" s="95"/>
      <c r="C10" s="58"/>
      <c r="D10" s="1" t="s">
        <v>36</v>
      </c>
      <c r="E10" s="4"/>
      <c r="F10" s="6"/>
      <c r="G10" s="18">
        <v>5</v>
      </c>
      <c r="H10" s="32">
        <v>41000</v>
      </c>
      <c r="I10" s="35" t="s">
        <v>133</v>
      </c>
      <c r="J10" s="38">
        <v>8</v>
      </c>
      <c r="K10" s="51">
        <f t="shared" si="0"/>
        <v>16500</v>
      </c>
      <c r="L10" s="48">
        <v>12500</v>
      </c>
      <c r="M10" s="43">
        <f t="shared" si="1"/>
        <v>4000</v>
      </c>
    </row>
    <row r="11" spans="1:14" ht="30">
      <c r="A11" s="93"/>
      <c r="B11" s="95"/>
      <c r="C11" s="58"/>
      <c r="D11" s="1" t="s">
        <v>36</v>
      </c>
      <c r="E11" s="4"/>
      <c r="F11" s="6"/>
      <c r="G11" s="18">
        <v>5</v>
      </c>
      <c r="H11" s="32">
        <v>41000</v>
      </c>
      <c r="I11" s="35" t="s">
        <v>133</v>
      </c>
      <c r="J11" s="38">
        <v>8</v>
      </c>
      <c r="K11" s="51">
        <f t="shared" si="0"/>
        <v>16500</v>
      </c>
      <c r="L11" s="48">
        <v>12500</v>
      </c>
      <c r="M11" s="43">
        <f t="shared" si="1"/>
        <v>4000</v>
      </c>
    </row>
    <row r="12" spans="1:14" ht="30">
      <c r="A12" s="93"/>
      <c r="B12" s="96"/>
      <c r="C12" s="59"/>
      <c r="D12" s="1" t="s">
        <v>36</v>
      </c>
      <c r="E12" s="4"/>
      <c r="F12" s="6"/>
      <c r="G12" s="18">
        <v>5</v>
      </c>
      <c r="H12" s="32">
        <v>41000</v>
      </c>
      <c r="I12" s="35" t="s">
        <v>133</v>
      </c>
      <c r="J12" s="38">
        <v>8</v>
      </c>
      <c r="K12" s="51">
        <f t="shared" si="0"/>
        <v>16500</v>
      </c>
      <c r="L12" s="48">
        <v>12500</v>
      </c>
      <c r="M12" s="43">
        <f t="shared" si="1"/>
        <v>4000</v>
      </c>
    </row>
    <row r="13" spans="1:14" ht="30">
      <c r="A13" s="23">
        <v>2</v>
      </c>
      <c r="B13" s="26" t="s">
        <v>3</v>
      </c>
      <c r="C13" s="7" t="s">
        <v>5</v>
      </c>
      <c r="D13" s="1" t="s">
        <v>37</v>
      </c>
      <c r="E13" s="4">
        <v>21</v>
      </c>
      <c r="F13" s="6"/>
      <c r="G13" s="18"/>
      <c r="H13" s="32">
        <v>277200</v>
      </c>
      <c r="I13" s="35" t="s">
        <v>134</v>
      </c>
      <c r="J13" s="38">
        <v>8</v>
      </c>
      <c r="K13" s="51">
        <f t="shared" si="0"/>
        <v>121800</v>
      </c>
      <c r="L13" s="48">
        <v>105000</v>
      </c>
      <c r="M13" s="43">
        <f>E13*J13*100</f>
        <v>16800</v>
      </c>
    </row>
    <row r="14" spans="1:14" ht="30">
      <c r="A14" s="23">
        <v>3</v>
      </c>
      <c r="B14" s="26" t="s">
        <v>7</v>
      </c>
      <c r="C14" s="7" t="s">
        <v>6</v>
      </c>
      <c r="D14" s="1" t="s">
        <v>115</v>
      </c>
      <c r="E14" s="4">
        <v>15</v>
      </c>
      <c r="F14" s="6"/>
      <c r="G14" s="18"/>
      <c r="H14" s="32">
        <v>204000</v>
      </c>
      <c r="I14" s="35" t="s">
        <v>135</v>
      </c>
      <c r="J14" s="38">
        <v>9</v>
      </c>
      <c r="K14" s="51">
        <f t="shared" si="0"/>
        <v>88500</v>
      </c>
      <c r="L14" s="48">
        <v>75000</v>
      </c>
      <c r="M14" s="44">
        <f>E14*J14*100</f>
        <v>13500</v>
      </c>
    </row>
    <row r="15" spans="1:14" ht="45">
      <c r="A15" s="23">
        <v>4</v>
      </c>
      <c r="B15" s="26" t="s">
        <v>9</v>
      </c>
      <c r="C15" s="7" t="s">
        <v>8</v>
      </c>
      <c r="D15" s="1" t="s">
        <v>38</v>
      </c>
      <c r="E15" s="4">
        <v>15</v>
      </c>
      <c r="F15" s="6"/>
      <c r="G15" s="18"/>
      <c r="H15" s="32">
        <v>168000</v>
      </c>
      <c r="I15" s="35" t="s">
        <v>136</v>
      </c>
      <c r="J15" s="38">
        <v>3</v>
      </c>
      <c r="K15" s="51">
        <f t="shared" si="0"/>
        <v>79500</v>
      </c>
      <c r="L15" s="48">
        <v>75000</v>
      </c>
      <c r="M15" s="44">
        <f>E15*J15*100</f>
        <v>4500</v>
      </c>
    </row>
    <row r="16" spans="1:14" ht="30">
      <c r="A16" s="23">
        <v>5</v>
      </c>
      <c r="B16" s="26" t="s">
        <v>9</v>
      </c>
      <c r="C16" s="8" t="s">
        <v>10</v>
      </c>
      <c r="D16" s="9" t="s">
        <v>114</v>
      </c>
      <c r="E16" s="4"/>
      <c r="F16" s="6">
        <v>8</v>
      </c>
      <c r="G16" s="18"/>
      <c r="H16" s="32">
        <v>98720</v>
      </c>
      <c r="I16" s="35" t="s">
        <v>137</v>
      </c>
      <c r="J16" s="38">
        <v>6</v>
      </c>
      <c r="K16" s="51">
        <f t="shared" si="0"/>
        <v>44560</v>
      </c>
      <c r="L16" s="48">
        <v>39760</v>
      </c>
      <c r="M16" s="44">
        <f>8*J16*100</f>
        <v>4800</v>
      </c>
    </row>
    <row r="17" spans="1:13" ht="30">
      <c r="A17" s="23">
        <v>6</v>
      </c>
      <c r="B17" s="26" t="s">
        <v>3</v>
      </c>
      <c r="C17" s="8" t="s">
        <v>11</v>
      </c>
      <c r="D17" s="9" t="s">
        <v>39</v>
      </c>
      <c r="E17" s="4"/>
      <c r="F17" s="6">
        <v>15</v>
      </c>
      <c r="G17" s="18"/>
      <c r="H17" s="32">
        <v>198000</v>
      </c>
      <c r="I17" s="35" t="s">
        <v>134</v>
      </c>
      <c r="J17" s="38">
        <v>8</v>
      </c>
      <c r="K17" s="51">
        <f t="shared" si="0"/>
        <v>87000</v>
      </c>
      <c r="L17" s="48">
        <v>75000</v>
      </c>
      <c r="M17" s="44">
        <f>F17*J17*100</f>
        <v>12000</v>
      </c>
    </row>
    <row r="18" spans="1:13" ht="30">
      <c r="A18" s="23">
        <v>7</v>
      </c>
      <c r="B18" s="26" t="s">
        <v>3</v>
      </c>
      <c r="C18" s="8" t="s">
        <v>40</v>
      </c>
      <c r="D18" s="9" t="s">
        <v>41</v>
      </c>
      <c r="E18" s="4">
        <v>25</v>
      </c>
      <c r="F18" s="6"/>
      <c r="G18" s="18"/>
      <c r="H18" s="32">
        <v>310000</v>
      </c>
      <c r="I18" s="35" t="s">
        <v>137</v>
      </c>
      <c r="J18" s="38">
        <v>6</v>
      </c>
      <c r="K18" s="51">
        <f t="shared" si="0"/>
        <v>140000</v>
      </c>
      <c r="L18" s="48">
        <v>125000</v>
      </c>
      <c r="M18" s="44">
        <f>E18*J18*100</f>
        <v>15000</v>
      </c>
    </row>
    <row r="19" spans="1:13" ht="30">
      <c r="A19" s="23">
        <v>8</v>
      </c>
      <c r="B19" s="26" t="s">
        <v>3</v>
      </c>
      <c r="C19" s="8" t="s">
        <v>12</v>
      </c>
      <c r="D19" s="9" t="s">
        <v>42</v>
      </c>
      <c r="E19" s="4"/>
      <c r="F19" s="6">
        <v>21</v>
      </c>
      <c r="G19" s="18"/>
      <c r="H19" s="32">
        <v>378000</v>
      </c>
      <c r="I19" s="35" t="s">
        <v>138</v>
      </c>
      <c r="J19" s="38">
        <v>10</v>
      </c>
      <c r="K19" s="51">
        <f t="shared" si="0"/>
        <v>147000</v>
      </c>
      <c r="L19" s="48">
        <v>105000</v>
      </c>
      <c r="M19" s="44">
        <f>42*J19*100</f>
        <v>42000</v>
      </c>
    </row>
    <row r="20" spans="1:13" ht="45">
      <c r="A20" s="23">
        <v>9</v>
      </c>
      <c r="B20" s="26" t="s">
        <v>14</v>
      </c>
      <c r="C20" s="8" t="s">
        <v>13</v>
      </c>
      <c r="D20" s="9" t="s">
        <v>43</v>
      </c>
      <c r="E20" s="4">
        <v>8</v>
      </c>
      <c r="F20" s="6"/>
      <c r="G20" s="18"/>
      <c r="H20" s="32">
        <v>112000</v>
      </c>
      <c r="I20" s="35" t="s">
        <v>138</v>
      </c>
      <c r="J20" s="38">
        <v>10</v>
      </c>
      <c r="K20" s="51">
        <f t="shared" si="0"/>
        <v>48000</v>
      </c>
      <c r="L20" s="48">
        <v>40000</v>
      </c>
      <c r="M20" s="44">
        <f>E20*J20*100</f>
        <v>8000</v>
      </c>
    </row>
    <row r="21" spans="1:13" ht="45">
      <c r="A21" s="23">
        <v>10</v>
      </c>
      <c r="B21" s="26" t="s">
        <v>16</v>
      </c>
      <c r="C21" s="8" t="s">
        <v>15</v>
      </c>
      <c r="D21" s="9" t="s">
        <v>44</v>
      </c>
      <c r="E21" s="4">
        <v>5</v>
      </c>
      <c r="F21" s="6"/>
      <c r="G21" s="18"/>
      <c r="H21" s="32">
        <v>64400</v>
      </c>
      <c r="I21" s="35" t="s">
        <v>135</v>
      </c>
      <c r="J21" s="38">
        <v>9</v>
      </c>
      <c r="K21" s="51">
        <f t="shared" si="0"/>
        <v>28600</v>
      </c>
      <c r="L21" s="48">
        <v>25000</v>
      </c>
      <c r="M21" s="45">
        <v>3600</v>
      </c>
    </row>
    <row r="22" spans="1:13" ht="30">
      <c r="A22" s="23">
        <v>11</v>
      </c>
      <c r="B22" s="26" t="s">
        <v>17</v>
      </c>
      <c r="C22" s="8" t="s">
        <v>120</v>
      </c>
      <c r="D22" s="9" t="s">
        <v>118</v>
      </c>
      <c r="E22" s="4">
        <v>20</v>
      </c>
      <c r="F22" s="6"/>
      <c r="G22" s="18"/>
      <c r="H22" s="32">
        <v>280000</v>
      </c>
      <c r="I22" s="35" t="s">
        <v>134</v>
      </c>
      <c r="J22" s="38">
        <v>8</v>
      </c>
      <c r="K22" s="51">
        <f t="shared" si="0"/>
        <v>120000</v>
      </c>
      <c r="L22" s="48">
        <v>100000</v>
      </c>
      <c r="M22" s="45">
        <f>25*J22*100</f>
        <v>20000</v>
      </c>
    </row>
    <row r="23" spans="1:13" ht="30">
      <c r="A23" s="23">
        <v>12</v>
      </c>
      <c r="B23" s="26" t="s">
        <v>19</v>
      </c>
      <c r="C23" s="8" t="s">
        <v>18</v>
      </c>
      <c r="D23" s="9" t="s">
        <v>45</v>
      </c>
      <c r="E23" s="4">
        <v>45</v>
      </c>
      <c r="F23" s="6"/>
      <c r="G23" s="18"/>
      <c r="H23" s="32">
        <v>558000</v>
      </c>
      <c r="I23" s="35" t="s">
        <v>137</v>
      </c>
      <c r="J23" s="38">
        <v>6</v>
      </c>
      <c r="K23" s="51">
        <f t="shared" si="0"/>
        <v>252000</v>
      </c>
      <c r="L23" s="48">
        <v>225000</v>
      </c>
      <c r="M23" s="45">
        <f>E23*J23*100</f>
        <v>27000</v>
      </c>
    </row>
    <row r="24" spans="1:13" ht="30">
      <c r="A24" s="23">
        <v>13</v>
      </c>
      <c r="B24" s="26" t="s">
        <v>3</v>
      </c>
      <c r="C24" s="8" t="s">
        <v>20</v>
      </c>
      <c r="D24" s="9" t="s">
        <v>117</v>
      </c>
      <c r="E24" s="4"/>
      <c r="F24" s="6"/>
      <c r="G24" s="18">
        <v>5</v>
      </c>
      <c r="H24" s="32">
        <v>35000</v>
      </c>
      <c r="I24" s="35" t="s">
        <v>133</v>
      </c>
      <c r="J24" s="38">
        <v>5</v>
      </c>
      <c r="K24" s="51">
        <f t="shared" si="0"/>
        <v>15000</v>
      </c>
      <c r="L24" s="48">
        <v>12500</v>
      </c>
      <c r="M24" s="45">
        <f>G24*J24*100</f>
        <v>2500</v>
      </c>
    </row>
    <row r="25" spans="1:13" ht="30">
      <c r="A25" s="23">
        <v>14</v>
      </c>
      <c r="B25" s="26" t="s">
        <v>3</v>
      </c>
      <c r="C25" s="8" t="s">
        <v>21</v>
      </c>
      <c r="D25" s="9" t="s">
        <v>46</v>
      </c>
      <c r="E25" s="4">
        <v>45</v>
      </c>
      <c r="F25" s="6"/>
      <c r="G25" s="18"/>
      <c r="H25" s="32">
        <v>355216</v>
      </c>
      <c r="I25" s="35" t="s">
        <v>139</v>
      </c>
      <c r="J25" s="38">
        <v>4</v>
      </c>
      <c r="K25" s="51">
        <f t="shared" si="0"/>
        <v>162808</v>
      </c>
      <c r="L25" s="48">
        <v>148008</v>
      </c>
      <c r="M25" s="45">
        <f>37*4*100</f>
        <v>14800</v>
      </c>
    </row>
    <row r="26" spans="1:13" ht="30">
      <c r="A26" s="23">
        <v>15</v>
      </c>
      <c r="B26" s="26" t="s">
        <v>3</v>
      </c>
      <c r="C26" s="8" t="s">
        <v>22</v>
      </c>
      <c r="D26" s="9" t="s">
        <v>116</v>
      </c>
      <c r="E26" s="4">
        <v>35</v>
      </c>
      <c r="F26" s="6"/>
      <c r="G26" s="18"/>
      <c r="H26" s="32">
        <v>405959</v>
      </c>
      <c r="I26" s="35" t="s">
        <v>139</v>
      </c>
      <c r="J26" s="38">
        <v>4</v>
      </c>
      <c r="K26" s="51">
        <f t="shared" si="0"/>
        <v>188980</v>
      </c>
      <c r="L26" s="48">
        <v>174980</v>
      </c>
      <c r="M26" s="45">
        <f>E26*J26*100</f>
        <v>14000</v>
      </c>
    </row>
    <row r="27" spans="1:13" ht="30">
      <c r="A27" s="69">
        <v>16</v>
      </c>
      <c r="B27" s="97" t="s">
        <v>3</v>
      </c>
      <c r="C27" s="57" t="s">
        <v>119</v>
      </c>
      <c r="D27" s="14" t="s">
        <v>108</v>
      </c>
      <c r="E27" s="4"/>
      <c r="F27" s="6"/>
      <c r="G27" s="18">
        <v>5</v>
      </c>
      <c r="H27" s="32">
        <v>41000</v>
      </c>
      <c r="I27" s="35" t="s">
        <v>133</v>
      </c>
      <c r="J27" s="38">
        <v>8</v>
      </c>
      <c r="K27" s="51">
        <f t="shared" si="0"/>
        <v>16500</v>
      </c>
      <c r="L27" s="48">
        <v>12500</v>
      </c>
      <c r="M27" s="45">
        <f>G27*J27*100</f>
        <v>4000</v>
      </c>
    </row>
    <row r="28" spans="1:13" ht="30">
      <c r="A28" s="70"/>
      <c r="B28" s="95"/>
      <c r="C28" s="58"/>
      <c r="D28" s="14" t="s">
        <v>108</v>
      </c>
      <c r="E28" s="4"/>
      <c r="F28" s="6"/>
      <c r="G28" s="18">
        <v>5</v>
      </c>
      <c r="H28" s="32">
        <v>41000</v>
      </c>
      <c r="I28" s="35" t="s">
        <v>133</v>
      </c>
      <c r="J28" s="38">
        <v>8</v>
      </c>
      <c r="K28" s="51">
        <f t="shared" si="0"/>
        <v>16500</v>
      </c>
      <c r="L28" s="48">
        <v>12500</v>
      </c>
      <c r="M28" s="45">
        <f>G28*J28*100</f>
        <v>4000</v>
      </c>
    </row>
    <row r="29" spans="1:13" ht="30">
      <c r="A29" s="71"/>
      <c r="B29" s="96"/>
      <c r="C29" s="59"/>
      <c r="D29" s="14" t="s">
        <v>108</v>
      </c>
      <c r="E29" s="4"/>
      <c r="F29" s="6"/>
      <c r="G29" s="18">
        <v>4</v>
      </c>
      <c r="H29" s="32">
        <v>32800</v>
      </c>
      <c r="I29" s="35" t="s">
        <v>139</v>
      </c>
      <c r="J29" s="38">
        <v>8</v>
      </c>
      <c r="K29" s="51">
        <f t="shared" si="0"/>
        <v>13200</v>
      </c>
      <c r="L29" s="48">
        <v>10000</v>
      </c>
      <c r="M29" s="45">
        <f>G29*J29*100</f>
        <v>3200</v>
      </c>
    </row>
    <row r="30" spans="1:13" ht="30">
      <c r="A30" s="23">
        <v>17</v>
      </c>
      <c r="B30" s="27" t="s">
        <v>3</v>
      </c>
      <c r="C30" s="8" t="s">
        <v>23</v>
      </c>
      <c r="D30" s="9" t="s">
        <v>47</v>
      </c>
      <c r="E30" s="4">
        <v>32</v>
      </c>
      <c r="F30" s="6"/>
      <c r="G30" s="18"/>
      <c r="H30" s="32">
        <v>400400</v>
      </c>
      <c r="I30" s="35" t="s">
        <v>140</v>
      </c>
      <c r="J30" s="38">
        <v>7</v>
      </c>
      <c r="K30" s="51">
        <f t="shared" si="0"/>
        <v>177800</v>
      </c>
      <c r="L30" s="48">
        <v>155400</v>
      </c>
      <c r="M30" s="45">
        <f>E30*J30*100</f>
        <v>22400</v>
      </c>
    </row>
    <row r="31" spans="1:13" ht="30">
      <c r="A31" s="23">
        <v>18</v>
      </c>
      <c r="B31" s="27" t="s">
        <v>25</v>
      </c>
      <c r="C31" s="8" t="s">
        <v>24</v>
      </c>
      <c r="D31" s="9" t="s">
        <v>48</v>
      </c>
      <c r="E31" s="4">
        <v>6</v>
      </c>
      <c r="F31" s="6"/>
      <c r="G31" s="18"/>
      <c r="H31" s="32">
        <v>51600</v>
      </c>
      <c r="I31" s="35" t="s">
        <v>134</v>
      </c>
      <c r="J31" s="38">
        <v>8</v>
      </c>
      <c r="K31" s="51">
        <f t="shared" si="0"/>
        <v>21000</v>
      </c>
      <c r="L31" s="48">
        <v>16200</v>
      </c>
      <c r="M31" s="45">
        <f>E31*J31*100</f>
        <v>4800</v>
      </c>
    </row>
    <row r="32" spans="1:13" ht="30">
      <c r="A32" s="69">
        <v>19</v>
      </c>
      <c r="B32" s="98" t="s">
        <v>26</v>
      </c>
      <c r="C32" s="57" t="s">
        <v>49</v>
      </c>
      <c r="D32" s="9" t="s">
        <v>50</v>
      </c>
      <c r="E32" s="4"/>
      <c r="F32" s="6"/>
      <c r="G32" s="18">
        <v>5</v>
      </c>
      <c r="H32" s="32">
        <v>42000</v>
      </c>
      <c r="I32" s="35" t="s">
        <v>141</v>
      </c>
      <c r="J32" s="38">
        <v>11</v>
      </c>
      <c r="K32" s="51">
        <f t="shared" si="0"/>
        <v>15500</v>
      </c>
      <c r="L32" s="48">
        <v>10000</v>
      </c>
      <c r="M32" s="45">
        <f>G32*J32*100</f>
        <v>5500</v>
      </c>
    </row>
    <row r="33" spans="1:13" ht="30">
      <c r="A33" s="71"/>
      <c r="B33" s="99"/>
      <c r="C33" s="58"/>
      <c r="D33" s="9" t="s">
        <v>51</v>
      </c>
      <c r="E33" s="4"/>
      <c r="F33" s="6"/>
      <c r="G33" s="18">
        <v>5</v>
      </c>
      <c r="H33" s="32">
        <v>43200</v>
      </c>
      <c r="I33" s="35" t="s">
        <v>141</v>
      </c>
      <c r="J33" s="38">
        <v>11</v>
      </c>
      <c r="K33" s="51">
        <f t="shared" si="0"/>
        <v>16100</v>
      </c>
      <c r="L33" s="48">
        <v>10600</v>
      </c>
      <c r="M33" s="45">
        <f>G33*J33*100</f>
        <v>5500</v>
      </c>
    </row>
    <row r="34" spans="1:13" ht="30">
      <c r="A34" s="23">
        <v>20</v>
      </c>
      <c r="B34" s="27" t="s">
        <v>27</v>
      </c>
      <c r="C34" s="58"/>
      <c r="D34" s="9" t="s">
        <v>52</v>
      </c>
      <c r="E34" s="4">
        <v>15</v>
      </c>
      <c r="F34" s="6"/>
      <c r="G34" s="18"/>
      <c r="H34" s="32">
        <v>119400</v>
      </c>
      <c r="I34" s="35" t="s">
        <v>141</v>
      </c>
      <c r="J34" s="38">
        <v>11</v>
      </c>
      <c r="K34" s="51">
        <f t="shared" si="0"/>
        <v>47160</v>
      </c>
      <c r="L34" s="48">
        <v>34620</v>
      </c>
      <c r="M34" s="45">
        <v>12540</v>
      </c>
    </row>
    <row r="35" spans="1:13" ht="30">
      <c r="A35" s="23">
        <v>21</v>
      </c>
      <c r="B35" s="27" t="s">
        <v>28</v>
      </c>
      <c r="C35" s="58"/>
      <c r="D35" s="9" t="s">
        <v>53</v>
      </c>
      <c r="E35" s="4">
        <v>30</v>
      </c>
      <c r="F35" s="6"/>
      <c r="G35" s="18"/>
      <c r="H35" s="32">
        <v>178159</v>
      </c>
      <c r="I35" s="35" t="s">
        <v>141</v>
      </c>
      <c r="J35" s="38">
        <v>11</v>
      </c>
      <c r="K35" s="51">
        <f t="shared" si="0"/>
        <v>71919</v>
      </c>
      <c r="L35" s="48">
        <v>38919</v>
      </c>
      <c r="M35" s="45">
        <v>33000</v>
      </c>
    </row>
    <row r="36" spans="1:13" ht="30">
      <c r="A36" s="23">
        <v>22</v>
      </c>
      <c r="B36" s="27" t="s">
        <v>29</v>
      </c>
      <c r="C36" s="58"/>
      <c r="D36" s="9" t="s">
        <v>54</v>
      </c>
      <c r="E36" s="4"/>
      <c r="F36" s="6"/>
      <c r="G36" s="18">
        <v>5</v>
      </c>
      <c r="H36" s="32">
        <v>44400</v>
      </c>
      <c r="I36" s="35" t="s">
        <v>141</v>
      </c>
      <c r="J36" s="38">
        <v>11</v>
      </c>
      <c r="K36" s="51">
        <f t="shared" si="0"/>
        <v>16700</v>
      </c>
      <c r="L36" s="48">
        <v>11200</v>
      </c>
      <c r="M36" s="44">
        <f>G36*J36*100</f>
        <v>5500</v>
      </c>
    </row>
    <row r="37" spans="1:13" ht="30">
      <c r="A37" s="23">
        <v>23</v>
      </c>
      <c r="B37" s="27" t="s">
        <v>30</v>
      </c>
      <c r="C37" s="59"/>
      <c r="D37" s="9" t="s">
        <v>55</v>
      </c>
      <c r="E37" s="4"/>
      <c r="F37" s="6"/>
      <c r="G37" s="18">
        <v>5</v>
      </c>
      <c r="H37" s="32">
        <v>46800</v>
      </c>
      <c r="I37" s="35" t="s">
        <v>141</v>
      </c>
      <c r="J37" s="38">
        <v>11</v>
      </c>
      <c r="K37" s="51">
        <f t="shared" si="0"/>
        <v>17900</v>
      </c>
      <c r="L37" s="48">
        <v>12400</v>
      </c>
      <c r="M37" s="44">
        <f>G37*J37*100</f>
        <v>5500</v>
      </c>
    </row>
    <row r="38" spans="1:13" ht="30">
      <c r="A38" s="23">
        <v>24</v>
      </c>
      <c r="B38" s="27" t="s">
        <v>3</v>
      </c>
      <c r="C38" s="8" t="s">
        <v>31</v>
      </c>
      <c r="D38" s="9" t="s">
        <v>56</v>
      </c>
      <c r="E38" s="4"/>
      <c r="F38" s="6">
        <v>15</v>
      </c>
      <c r="G38" s="18"/>
      <c r="H38" s="32">
        <v>270000</v>
      </c>
      <c r="I38" s="35" t="s">
        <v>138</v>
      </c>
      <c r="J38" s="38">
        <v>10</v>
      </c>
      <c r="K38" s="51">
        <f t="shared" si="0"/>
        <v>105000</v>
      </c>
      <c r="L38" s="48">
        <v>75000</v>
      </c>
      <c r="M38" s="44">
        <f>30*J38*100</f>
        <v>30000</v>
      </c>
    </row>
    <row r="39" spans="1:13" ht="30">
      <c r="A39" s="23">
        <v>25</v>
      </c>
      <c r="B39" s="27" t="s">
        <v>33</v>
      </c>
      <c r="C39" s="8" t="s">
        <v>32</v>
      </c>
      <c r="D39" s="9" t="s">
        <v>113</v>
      </c>
      <c r="E39" s="4">
        <v>20</v>
      </c>
      <c r="F39" s="6"/>
      <c r="G39" s="18"/>
      <c r="H39" s="32">
        <v>232000</v>
      </c>
      <c r="I39" s="35" t="s">
        <v>139</v>
      </c>
      <c r="J39" s="38">
        <v>4</v>
      </c>
      <c r="K39" s="51">
        <f t="shared" si="0"/>
        <v>108000</v>
      </c>
      <c r="L39" s="48">
        <v>100000</v>
      </c>
      <c r="M39" s="44">
        <f>E39*J39*100</f>
        <v>8000</v>
      </c>
    </row>
    <row r="40" spans="1:13" ht="30">
      <c r="A40" s="23">
        <v>26</v>
      </c>
      <c r="B40" s="27" t="s">
        <v>35</v>
      </c>
      <c r="C40" s="8" t="s">
        <v>34</v>
      </c>
      <c r="D40" s="9" t="s">
        <v>57</v>
      </c>
      <c r="E40" s="4">
        <v>10</v>
      </c>
      <c r="F40" s="6"/>
      <c r="G40" s="18"/>
      <c r="H40" s="32">
        <v>132000</v>
      </c>
      <c r="I40" s="35" t="s">
        <v>134</v>
      </c>
      <c r="J40" s="38">
        <v>8</v>
      </c>
      <c r="K40" s="51">
        <f t="shared" si="0"/>
        <v>58000</v>
      </c>
      <c r="L40" s="48">
        <v>50000</v>
      </c>
      <c r="M40" s="44">
        <f>E40*J40*100</f>
        <v>8000</v>
      </c>
    </row>
    <row r="41" spans="1:13" ht="45">
      <c r="A41" s="23">
        <v>27</v>
      </c>
      <c r="B41" s="28" t="s">
        <v>3</v>
      </c>
      <c r="C41" s="8" t="s">
        <v>58</v>
      </c>
      <c r="D41" s="9" t="s">
        <v>59</v>
      </c>
      <c r="E41" s="4">
        <v>2</v>
      </c>
      <c r="F41" s="5"/>
      <c r="G41" s="19"/>
      <c r="H41" s="32">
        <v>28000</v>
      </c>
      <c r="I41" s="35" t="s">
        <v>138</v>
      </c>
      <c r="J41" s="38">
        <v>10</v>
      </c>
      <c r="K41" s="51">
        <f t="shared" si="0"/>
        <v>12000</v>
      </c>
      <c r="L41" s="48">
        <v>10000</v>
      </c>
      <c r="M41" s="44">
        <f>E41*J41*100</f>
        <v>2000</v>
      </c>
    </row>
    <row r="42" spans="1:13" ht="45">
      <c r="A42" s="69">
        <v>28</v>
      </c>
      <c r="B42" s="100" t="s">
        <v>3</v>
      </c>
      <c r="C42" s="60" t="s">
        <v>60</v>
      </c>
      <c r="D42" s="9" t="s">
        <v>61</v>
      </c>
      <c r="E42" s="4"/>
      <c r="F42" s="5"/>
      <c r="G42" s="19">
        <v>5</v>
      </c>
      <c r="H42" s="32">
        <v>45000</v>
      </c>
      <c r="I42" s="35" t="s">
        <v>138</v>
      </c>
      <c r="J42" s="38">
        <v>10</v>
      </c>
      <c r="K42" s="51">
        <f t="shared" si="0"/>
        <v>17500</v>
      </c>
      <c r="L42" s="48">
        <v>12500</v>
      </c>
      <c r="M42" s="44">
        <f>G42*J42*100</f>
        <v>5000</v>
      </c>
    </row>
    <row r="43" spans="1:13" ht="45">
      <c r="A43" s="70"/>
      <c r="B43" s="101"/>
      <c r="C43" s="61"/>
      <c r="D43" s="9" t="s">
        <v>62</v>
      </c>
      <c r="E43" s="4"/>
      <c r="F43" s="5"/>
      <c r="G43" s="19">
        <v>5</v>
      </c>
      <c r="H43" s="32">
        <v>45000</v>
      </c>
      <c r="I43" s="35" t="s">
        <v>138</v>
      </c>
      <c r="J43" s="38">
        <v>10</v>
      </c>
      <c r="K43" s="51">
        <f t="shared" si="0"/>
        <v>17500</v>
      </c>
      <c r="L43" s="48">
        <v>12500</v>
      </c>
      <c r="M43" s="44">
        <f t="shared" ref="M43:M44" si="2">G43*J43*100</f>
        <v>5000</v>
      </c>
    </row>
    <row r="44" spans="1:13" ht="45">
      <c r="A44" s="71"/>
      <c r="B44" s="102"/>
      <c r="C44" s="62"/>
      <c r="D44" s="9" t="s">
        <v>63</v>
      </c>
      <c r="E44" s="4"/>
      <c r="F44" s="5"/>
      <c r="G44" s="19">
        <v>5</v>
      </c>
      <c r="H44" s="32">
        <v>45000</v>
      </c>
      <c r="I44" s="35" t="s">
        <v>138</v>
      </c>
      <c r="J44" s="38">
        <v>10</v>
      </c>
      <c r="K44" s="51">
        <f t="shared" si="0"/>
        <v>17500</v>
      </c>
      <c r="L44" s="48">
        <v>12500</v>
      </c>
      <c r="M44" s="44">
        <f t="shared" si="2"/>
        <v>5000</v>
      </c>
    </row>
    <row r="45" spans="1:13" ht="30">
      <c r="A45" s="23">
        <v>29</v>
      </c>
      <c r="B45" s="28" t="s">
        <v>3</v>
      </c>
      <c r="C45" s="8" t="s">
        <v>64</v>
      </c>
      <c r="D45" s="9" t="s">
        <v>65</v>
      </c>
      <c r="E45" s="4">
        <v>60</v>
      </c>
      <c r="F45" s="5"/>
      <c r="G45" s="19"/>
      <c r="H45" s="32">
        <v>696000</v>
      </c>
      <c r="I45" s="35" t="s">
        <v>139</v>
      </c>
      <c r="J45" s="38">
        <v>4</v>
      </c>
      <c r="K45" s="51">
        <f t="shared" si="0"/>
        <v>324000</v>
      </c>
      <c r="L45" s="48">
        <v>300000</v>
      </c>
      <c r="M45" s="44">
        <f>E45*J45*100</f>
        <v>24000</v>
      </c>
    </row>
    <row r="46" spans="1:13" ht="60">
      <c r="A46" s="23">
        <v>30</v>
      </c>
      <c r="B46" s="28" t="s">
        <v>3</v>
      </c>
      <c r="C46" s="8" t="s">
        <v>66</v>
      </c>
      <c r="D46" s="9" t="s">
        <v>67</v>
      </c>
      <c r="E46" s="4">
        <v>30</v>
      </c>
      <c r="F46" s="5"/>
      <c r="G46" s="19"/>
      <c r="H46" s="32">
        <v>78000</v>
      </c>
      <c r="I46" s="35" t="s">
        <v>139</v>
      </c>
      <c r="J46" s="38">
        <v>4</v>
      </c>
      <c r="K46" s="51">
        <f t="shared" si="0"/>
        <v>27000</v>
      </c>
      <c r="L46" s="48">
        <v>15000</v>
      </c>
      <c r="M46" s="44">
        <f>E46*J46*100</f>
        <v>12000</v>
      </c>
    </row>
    <row r="47" spans="1:13" ht="30">
      <c r="A47" s="23">
        <v>31</v>
      </c>
      <c r="B47" s="28" t="s">
        <v>3</v>
      </c>
      <c r="C47" s="8" t="s">
        <v>68</v>
      </c>
      <c r="D47" s="9" t="s">
        <v>69</v>
      </c>
      <c r="E47" s="4">
        <v>12</v>
      </c>
      <c r="F47" s="5"/>
      <c r="G47" s="19"/>
      <c r="H47" s="32">
        <v>119000</v>
      </c>
      <c r="I47" s="35" t="s">
        <v>142</v>
      </c>
      <c r="J47" s="38">
        <v>0</v>
      </c>
      <c r="K47" s="51">
        <f t="shared" si="0"/>
        <v>59500</v>
      </c>
      <c r="L47" s="48">
        <v>59500</v>
      </c>
      <c r="M47" s="44">
        <v>0</v>
      </c>
    </row>
    <row r="48" spans="1:13" ht="30">
      <c r="A48" s="23">
        <v>32</v>
      </c>
      <c r="B48" s="28" t="s">
        <v>9</v>
      </c>
      <c r="C48" s="8" t="s">
        <v>70</v>
      </c>
      <c r="D48" s="9" t="s">
        <v>71</v>
      </c>
      <c r="E48" s="4">
        <v>10</v>
      </c>
      <c r="F48" s="5"/>
      <c r="G48" s="19"/>
      <c r="H48" s="32">
        <v>64400</v>
      </c>
      <c r="I48" s="35" t="s">
        <v>135</v>
      </c>
      <c r="J48" s="38">
        <v>9</v>
      </c>
      <c r="K48" s="51">
        <f t="shared" si="0"/>
        <v>24100</v>
      </c>
      <c r="L48" s="48">
        <v>16000</v>
      </c>
      <c r="M48" s="44">
        <f>9*J48*100</f>
        <v>8100</v>
      </c>
    </row>
    <row r="49" spans="1:13" ht="45">
      <c r="A49" s="23">
        <v>33</v>
      </c>
      <c r="B49" s="28" t="s">
        <v>9</v>
      </c>
      <c r="C49" s="8" t="s">
        <v>72</v>
      </c>
      <c r="D49" s="9" t="s">
        <v>73</v>
      </c>
      <c r="E49" s="4"/>
      <c r="F49" s="5">
        <v>15</v>
      </c>
      <c r="G49" s="19"/>
      <c r="H49" s="32">
        <v>210000</v>
      </c>
      <c r="I49" s="35" t="s">
        <v>138</v>
      </c>
      <c r="J49" s="38">
        <v>10</v>
      </c>
      <c r="K49" s="51">
        <f t="shared" si="0"/>
        <v>90000</v>
      </c>
      <c r="L49" s="48">
        <v>75000</v>
      </c>
      <c r="M49" s="44">
        <f>F49*J49*100</f>
        <v>15000</v>
      </c>
    </row>
    <row r="50" spans="1:13" ht="30">
      <c r="A50" s="23">
        <v>34</v>
      </c>
      <c r="B50" s="28" t="s">
        <v>3</v>
      </c>
      <c r="C50" s="8" t="s">
        <v>74</v>
      </c>
      <c r="D50" s="9" t="s">
        <v>75</v>
      </c>
      <c r="E50" s="4">
        <v>25</v>
      </c>
      <c r="F50" s="5"/>
      <c r="G50" s="19"/>
      <c r="H50" s="32">
        <v>310000</v>
      </c>
      <c r="I50" s="35" t="s">
        <v>137</v>
      </c>
      <c r="J50" s="38">
        <v>6</v>
      </c>
      <c r="K50" s="51">
        <f t="shared" si="0"/>
        <v>140000</v>
      </c>
      <c r="L50" s="48">
        <v>125000</v>
      </c>
      <c r="M50" s="44">
        <f>E50*J50*100</f>
        <v>15000</v>
      </c>
    </row>
    <row r="51" spans="1:13" ht="45">
      <c r="A51" s="23">
        <v>35</v>
      </c>
      <c r="B51" s="28" t="s">
        <v>77</v>
      </c>
      <c r="C51" s="8" t="s">
        <v>76</v>
      </c>
      <c r="D51" s="9" t="s">
        <v>79</v>
      </c>
      <c r="E51" s="4">
        <v>30</v>
      </c>
      <c r="F51" s="5"/>
      <c r="G51" s="19"/>
      <c r="H51" s="32">
        <v>383824</v>
      </c>
      <c r="I51" s="35" t="s">
        <v>140</v>
      </c>
      <c r="J51" s="38">
        <v>7</v>
      </c>
      <c r="K51" s="51">
        <f t="shared" si="0"/>
        <v>170912</v>
      </c>
      <c r="L51" s="48">
        <v>149912</v>
      </c>
      <c r="M51" s="44">
        <f>E51*J51*100</f>
        <v>21000</v>
      </c>
    </row>
    <row r="52" spans="1:13" ht="30">
      <c r="A52" s="23">
        <v>36</v>
      </c>
      <c r="B52" s="28" t="s">
        <v>17</v>
      </c>
      <c r="C52" s="8" t="s">
        <v>78</v>
      </c>
      <c r="D52" s="9" t="s">
        <v>80</v>
      </c>
      <c r="E52" s="4">
        <v>8</v>
      </c>
      <c r="F52" s="5"/>
      <c r="G52" s="19"/>
      <c r="H52" s="32">
        <v>68800</v>
      </c>
      <c r="I52" s="35" t="s">
        <v>139</v>
      </c>
      <c r="J52" s="38">
        <v>4</v>
      </c>
      <c r="K52" s="51">
        <f t="shared" si="0"/>
        <v>32800</v>
      </c>
      <c r="L52" s="48">
        <v>31200</v>
      </c>
      <c r="M52" s="45">
        <v>1600</v>
      </c>
    </row>
    <row r="53" spans="1:13" ht="45">
      <c r="A53" s="69">
        <v>37</v>
      </c>
      <c r="B53" s="100" t="s">
        <v>3</v>
      </c>
      <c r="C53" s="60" t="s">
        <v>81</v>
      </c>
      <c r="D53" s="9" t="s">
        <v>122</v>
      </c>
      <c r="E53" s="4"/>
      <c r="F53" s="5"/>
      <c r="G53" s="19">
        <v>5</v>
      </c>
      <c r="H53" s="32">
        <v>47000</v>
      </c>
      <c r="I53" s="35" t="s">
        <v>141</v>
      </c>
      <c r="J53" s="38">
        <v>11</v>
      </c>
      <c r="K53" s="51">
        <f t="shared" si="0"/>
        <v>18000</v>
      </c>
      <c r="L53" s="48">
        <v>12500</v>
      </c>
      <c r="M53" s="44">
        <f>G53*J53*100</f>
        <v>5500</v>
      </c>
    </row>
    <row r="54" spans="1:13" ht="45">
      <c r="A54" s="70"/>
      <c r="B54" s="101"/>
      <c r="C54" s="61"/>
      <c r="D54" s="9" t="s">
        <v>82</v>
      </c>
      <c r="E54" s="4"/>
      <c r="F54" s="5"/>
      <c r="G54" s="19">
        <v>5</v>
      </c>
      <c r="H54" s="32">
        <v>33000</v>
      </c>
      <c r="I54" s="35" t="s">
        <v>139</v>
      </c>
      <c r="J54" s="38">
        <v>4</v>
      </c>
      <c r="K54" s="51">
        <f t="shared" si="0"/>
        <v>14500</v>
      </c>
      <c r="L54" s="48">
        <v>12500</v>
      </c>
      <c r="M54" s="44">
        <f t="shared" ref="M54:M56" si="3">G54*J54*100</f>
        <v>2000</v>
      </c>
    </row>
    <row r="55" spans="1:13" ht="45">
      <c r="A55" s="70"/>
      <c r="B55" s="101"/>
      <c r="C55" s="61"/>
      <c r="D55" s="9" t="s">
        <v>123</v>
      </c>
      <c r="E55" s="4"/>
      <c r="F55" s="5"/>
      <c r="G55" s="19">
        <v>5</v>
      </c>
      <c r="H55" s="32">
        <v>33000</v>
      </c>
      <c r="I55" s="35" t="s">
        <v>139</v>
      </c>
      <c r="J55" s="38">
        <v>4</v>
      </c>
      <c r="K55" s="51">
        <f t="shared" si="0"/>
        <v>14500</v>
      </c>
      <c r="L55" s="48">
        <v>12500</v>
      </c>
      <c r="M55" s="44">
        <f t="shared" si="3"/>
        <v>2000</v>
      </c>
    </row>
    <row r="56" spans="1:13" ht="45">
      <c r="A56" s="71"/>
      <c r="B56" s="102"/>
      <c r="C56" s="62"/>
      <c r="D56" s="9" t="s">
        <v>121</v>
      </c>
      <c r="E56" s="4"/>
      <c r="F56" s="5"/>
      <c r="G56" s="19">
        <v>5</v>
      </c>
      <c r="H56" s="32">
        <v>33000</v>
      </c>
      <c r="I56" s="35" t="s">
        <v>139</v>
      </c>
      <c r="J56" s="38">
        <v>4</v>
      </c>
      <c r="K56" s="51">
        <f t="shared" si="0"/>
        <v>14500</v>
      </c>
      <c r="L56" s="48">
        <v>12500</v>
      </c>
      <c r="M56" s="44">
        <f t="shared" si="3"/>
        <v>2000</v>
      </c>
    </row>
    <row r="57" spans="1:13" ht="30">
      <c r="A57" s="23">
        <v>38</v>
      </c>
      <c r="B57" s="28" t="s">
        <v>28</v>
      </c>
      <c r="C57" s="8" t="s">
        <v>83</v>
      </c>
      <c r="D57" s="9" t="s">
        <v>84</v>
      </c>
      <c r="E57" s="4">
        <v>24</v>
      </c>
      <c r="F57" s="5"/>
      <c r="G57" s="19"/>
      <c r="H57" s="32">
        <v>240000</v>
      </c>
      <c r="I57" s="35" t="s">
        <v>142</v>
      </c>
      <c r="J57" s="38">
        <v>0</v>
      </c>
      <c r="K57" s="51">
        <f t="shared" si="0"/>
        <v>120000</v>
      </c>
      <c r="L57" s="48">
        <v>120000</v>
      </c>
      <c r="M57" s="44">
        <v>0</v>
      </c>
    </row>
    <row r="58" spans="1:13" ht="30">
      <c r="A58" s="23">
        <v>39</v>
      </c>
      <c r="B58" s="28" t="s">
        <v>87</v>
      </c>
      <c r="C58" s="8" t="s">
        <v>85</v>
      </c>
      <c r="D58" s="9" t="s">
        <v>86</v>
      </c>
      <c r="E58" s="4"/>
      <c r="F58" s="5">
        <v>10</v>
      </c>
      <c r="G58" s="19"/>
      <c r="H58" s="32">
        <v>100000</v>
      </c>
      <c r="I58" s="35" t="s">
        <v>142</v>
      </c>
      <c r="J58" s="38">
        <v>0</v>
      </c>
      <c r="K58" s="51">
        <f t="shared" si="0"/>
        <v>50000</v>
      </c>
      <c r="L58" s="48">
        <v>50000</v>
      </c>
      <c r="M58" s="44">
        <v>0</v>
      </c>
    </row>
    <row r="59" spans="1:13" ht="30">
      <c r="A59" s="23">
        <v>40</v>
      </c>
      <c r="B59" s="28" t="s">
        <v>90</v>
      </c>
      <c r="C59" s="8" t="s">
        <v>88</v>
      </c>
      <c r="D59" s="9" t="s">
        <v>89</v>
      </c>
      <c r="E59" s="4">
        <v>30</v>
      </c>
      <c r="F59" s="5"/>
      <c r="G59" s="19"/>
      <c r="H59" s="32">
        <v>384000</v>
      </c>
      <c r="I59" s="35" t="s">
        <v>140</v>
      </c>
      <c r="J59" s="38">
        <v>7</v>
      </c>
      <c r="K59" s="51">
        <f t="shared" si="0"/>
        <v>171000</v>
      </c>
      <c r="L59" s="48">
        <v>150000</v>
      </c>
      <c r="M59" s="44">
        <f>E59*J59*100</f>
        <v>21000</v>
      </c>
    </row>
    <row r="60" spans="1:13" ht="30">
      <c r="A60" s="23">
        <v>41</v>
      </c>
      <c r="B60" s="28" t="s">
        <v>3</v>
      </c>
      <c r="C60" s="8" t="s">
        <v>91</v>
      </c>
      <c r="D60" s="9" t="s">
        <v>92</v>
      </c>
      <c r="E60" s="4">
        <v>66</v>
      </c>
      <c r="F60" s="5"/>
      <c r="G60" s="19"/>
      <c r="H60" s="32">
        <v>660000</v>
      </c>
      <c r="I60" s="35" t="s">
        <v>142</v>
      </c>
      <c r="J60" s="38">
        <v>0</v>
      </c>
      <c r="K60" s="51">
        <f t="shared" si="0"/>
        <v>330000</v>
      </c>
      <c r="L60" s="48">
        <v>330000</v>
      </c>
      <c r="M60" s="44">
        <v>0</v>
      </c>
    </row>
    <row r="61" spans="1:13" ht="45">
      <c r="A61" s="23">
        <v>42</v>
      </c>
      <c r="B61" s="28" t="s">
        <v>95</v>
      </c>
      <c r="C61" s="8" t="s">
        <v>93</v>
      </c>
      <c r="D61" s="9" t="s">
        <v>94</v>
      </c>
      <c r="E61" s="4">
        <v>15</v>
      </c>
      <c r="F61" s="5"/>
      <c r="G61" s="19"/>
      <c r="H61" s="32">
        <v>150000</v>
      </c>
      <c r="I61" s="35" t="s">
        <v>142</v>
      </c>
      <c r="J61" s="38">
        <v>0</v>
      </c>
      <c r="K61" s="51">
        <f t="shared" si="0"/>
        <v>75000</v>
      </c>
      <c r="L61" s="48">
        <v>75000</v>
      </c>
      <c r="M61" s="44">
        <v>0</v>
      </c>
    </row>
    <row r="62" spans="1:13" ht="30">
      <c r="A62" s="23">
        <v>43</v>
      </c>
      <c r="B62" s="28" t="s">
        <v>3</v>
      </c>
      <c r="C62" s="8" t="s">
        <v>96</v>
      </c>
      <c r="D62" s="9" t="s">
        <v>97</v>
      </c>
      <c r="E62" s="4">
        <v>45</v>
      </c>
      <c r="F62" s="5"/>
      <c r="G62" s="19"/>
      <c r="H62" s="32">
        <v>630000</v>
      </c>
      <c r="I62" s="35" t="s">
        <v>138</v>
      </c>
      <c r="J62" s="38">
        <v>10</v>
      </c>
      <c r="K62" s="51">
        <f t="shared" si="0"/>
        <v>270000</v>
      </c>
      <c r="L62" s="48">
        <v>225000</v>
      </c>
      <c r="M62" s="44">
        <f>E62*J62*100</f>
        <v>45000</v>
      </c>
    </row>
    <row r="63" spans="1:13" ht="30">
      <c r="A63" s="23">
        <v>44</v>
      </c>
      <c r="B63" s="28" t="s">
        <v>3</v>
      </c>
      <c r="C63" s="8" t="s">
        <v>98</v>
      </c>
      <c r="D63" s="9" t="s">
        <v>99</v>
      </c>
      <c r="E63" s="4">
        <v>30</v>
      </c>
      <c r="F63" s="5"/>
      <c r="G63" s="19"/>
      <c r="H63" s="32">
        <v>420000</v>
      </c>
      <c r="I63" s="35" t="s">
        <v>138</v>
      </c>
      <c r="J63" s="38">
        <v>10</v>
      </c>
      <c r="K63" s="51">
        <f t="shared" si="0"/>
        <v>180000</v>
      </c>
      <c r="L63" s="48">
        <v>150000</v>
      </c>
      <c r="M63" s="44">
        <f>E63*J63*100</f>
        <v>30000</v>
      </c>
    </row>
    <row r="64" spans="1:13" ht="30">
      <c r="A64" s="23">
        <v>45</v>
      </c>
      <c r="B64" s="28" t="s">
        <v>3</v>
      </c>
      <c r="C64" s="8" t="s">
        <v>100</v>
      </c>
      <c r="D64" s="9" t="s">
        <v>101</v>
      </c>
      <c r="E64" s="4"/>
      <c r="F64" s="5">
        <v>25</v>
      </c>
      <c r="G64" s="19"/>
      <c r="H64" s="32">
        <v>310000</v>
      </c>
      <c r="I64" s="35" t="s">
        <v>137</v>
      </c>
      <c r="J64" s="38">
        <v>6</v>
      </c>
      <c r="K64" s="51">
        <f t="shared" si="0"/>
        <v>140000</v>
      </c>
      <c r="L64" s="48">
        <v>125000</v>
      </c>
      <c r="M64" s="44">
        <f>F64*J64*100</f>
        <v>15000</v>
      </c>
    </row>
    <row r="65" spans="1:13" ht="45">
      <c r="A65" s="69">
        <v>46</v>
      </c>
      <c r="B65" s="100" t="s">
        <v>104</v>
      </c>
      <c r="C65" s="57" t="s">
        <v>102</v>
      </c>
      <c r="D65" s="9" t="s">
        <v>103</v>
      </c>
      <c r="E65" s="4"/>
      <c r="F65" s="5"/>
      <c r="G65" s="20">
        <v>5</v>
      </c>
      <c r="H65" s="32">
        <v>45000</v>
      </c>
      <c r="I65" s="35" t="s">
        <v>138</v>
      </c>
      <c r="J65" s="38">
        <v>10</v>
      </c>
      <c r="K65" s="51">
        <f t="shared" si="0"/>
        <v>17500</v>
      </c>
      <c r="L65" s="48">
        <v>12500</v>
      </c>
      <c r="M65" s="44">
        <f>G65*J65*100</f>
        <v>5000</v>
      </c>
    </row>
    <row r="66" spans="1:13" ht="45">
      <c r="A66" s="71"/>
      <c r="B66" s="102"/>
      <c r="C66" s="59"/>
      <c r="D66" s="9" t="s">
        <v>103</v>
      </c>
      <c r="E66" s="4"/>
      <c r="F66" s="5"/>
      <c r="G66" s="20">
        <v>5</v>
      </c>
      <c r="H66" s="32">
        <v>45000</v>
      </c>
      <c r="I66" s="35" t="s">
        <v>138</v>
      </c>
      <c r="J66" s="38">
        <v>10</v>
      </c>
      <c r="K66" s="51">
        <f t="shared" si="0"/>
        <v>17500</v>
      </c>
      <c r="L66" s="48">
        <v>12500</v>
      </c>
      <c r="M66" s="44">
        <f>G66*J66*100</f>
        <v>5000</v>
      </c>
    </row>
    <row r="67" spans="1:13" ht="45">
      <c r="A67" s="69">
        <v>47</v>
      </c>
      <c r="B67" s="100" t="s">
        <v>3</v>
      </c>
      <c r="C67" s="60" t="s">
        <v>105</v>
      </c>
      <c r="D67" s="9" t="s">
        <v>106</v>
      </c>
      <c r="E67" s="4"/>
      <c r="F67" s="5"/>
      <c r="G67" s="19">
        <v>5</v>
      </c>
      <c r="H67" s="32">
        <v>45000</v>
      </c>
      <c r="I67" s="35" t="s">
        <v>138</v>
      </c>
      <c r="J67" s="38">
        <v>10</v>
      </c>
      <c r="K67" s="51">
        <f t="shared" si="0"/>
        <v>17500</v>
      </c>
      <c r="L67" s="48">
        <v>12500</v>
      </c>
      <c r="M67" s="44">
        <f t="shared" ref="M67:M69" si="4">G67*J67*100</f>
        <v>5000</v>
      </c>
    </row>
    <row r="68" spans="1:13" ht="45">
      <c r="A68" s="70"/>
      <c r="B68" s="101"/>
      <c r="C68" s="61"/>
      <c r="D68" s="9" t="s">
        <v>106</v>
      </c>
      <c r="E68" s="4"/>
      <c r="F68" s="5"/>
      <c r="G68" s="19">
        <v>5</v>
      </c>
      <c r="H68" s="32">
        <v>45000</v>
      </c>
      <c r="I68" s="35" t="s">
        <v>138</v>
      </c>
      <c r="J68" s="38">
        <v>10</v>
      </c>
      <c r="K68" s="51">
        <f t="shared" si="0"/>
        <v>17500</v>
      </c>
      <c r="L68" s="48">
        <v>12500</v>
      </c>
      <c r="M68" s="44">
        <f t="shared" si="4"/>
        <v>5000</v>
      </c>
    </row>
    <row r="69" spans="1:13" ht="45">
      <c r="A69" s="71"/>
      <c r="B69" s="102"/>
      <c r="C69" s="62"/>
      <c r="D69" s="9" t="s">
        <v>106</v>
      </c>
      <c r="E69" s="4"/>
      <c r="F69" s="5"/>
      <c r="G69" s="19">
        <v>5</v>
      </c>
      <c r="H69" s="32">
        <v>45000</v>
      </c>
      <c r="I69" s="35" t="s">
        <v>138</v>
      </c>
      <c r="J69" s="38">
        <v>10</v>
      </c>
      <c r="K69" s="51">
        <f t="shared" si="0"/>
        <v>17500</v>
      </c>
      <c r="L69" s="48">
        <v>12500</v>
      </c>
      <c r="M69" s="44">
        <f t="shared" si="4"/>
        <v>5000</v>
      </c>
    </row>
    <row r="70" spans="1:13" ht="30">
      <c r="A70" s="23">
        <v>48</v>
      </c>
      <c r="B70" s="28" t="s">
        <v>3</v>
      </c>
      <c r="C70" s="12" t="s">
        <v>107</v>
      </c>
      <c r="D70" s="15" t="s">
        <v>108</v>
      </c>
      <c r="E70" s="4">
        <v>14</v>
      </c>
      <c r="F70" s="10"/>
      <c r="G70" s="21"/>
      <c r="H70" s="32">
        <v>184800</v>
      </c>
      <c r="I70" s="35" t="s">
        <v>134</v>
      </c>
      <c r="J70" s="38">
        <v>8</v>
      </c>
      <c r="K70" s="51">
        <f t="shared" si="0"/>
        <v>81200</v>
      </c>
      <c r="L70" s="48">
        <v>70000</v>
      </c>
      <c r="M70" s="44">
        <f>E70*J70*100</f>
        <v>11200</v>
      </c>
    </row>
    <row r="71" spans="1:13" ht="30">
      <c r="A71" s="23">
        <v>49</v>
      </c>
      <c r="B71" s="29" t="s">
        <v>3</v>
      </c>
      <c r="C71" s="11" t="s">
        <v>109</v>
      </c>
      <c r="D71" s="16" t="s">
        <v>110</v>
      </c>
      <c r="E71" s="4">
        <v>20</v>
      </c>
      <c r="F71" s="6"/>
      <c r="G71" s="18"/>
      <c r="H71" s="32">
        <v>144000</v>
      </c>
      <c r="I71" s="35" t="s">
        <v>139</v>
      </c>
      <c r="J71" s="38">
        <v>4</v>
      </c>
      <c r="K71" s="51">
        <f t="shared" ref="K71:K72" si="5">L71+M71</f>
        <v>64000</v>
      </c>
      <c r="L71" s="48">
        <v>56000</v>
      </c>
      <c r="M71" s="44">
        <f>E71*J71*100</f>
        <v>8000</v>
      </c>
    </row>
    <row r="72" spans="1:13" ht="30.75" thickBot="1">
      <c r="A72" s="23">
        <v>50</v>
      </c>
      <c r="B72" s="54" t="s">
        <v>3</v>
      </c>
      <c r="C72" s="11" t="s">
        <v>111</v>
      </c>
      <c r="D72" s="16" t="s">
        <v>112</v>
      </c>
      <c r="E72" s="24">
        <v>20</v>
      </c>
      <c r="F72" s="25"/>
      <c r="G72" s="30"/>
      <c r="H72" s="33">
        <v>160000</v>
      </c>
      <c r="I72" s="36" t="s">
        <v>139</v>
      </c>
      <c r="J72" s="39">
        <v>4</v>
      </c>
      <c r="K72" s="52">
        <f t="shared" si="5"/>
        <v>72000</v>
      </c>
      <c r="L72" s="49">
        <v>64000</v>
      </c>
      <c r="M72" s="46">
        <f>E72*J72*100</f>
        <v>8000</v>
      </c>
    </row>
    <row r="73" spans="1:13" ht="27" customHeight="1">
      <c r="J73" s="55" t="s">
        <v>148</v>
      </c>
      <c r="K73" s="41">
        <f>SUM(K6:K72)</f>
        <v>4975539</v>
      </c>
      <c r="L73" s="41">
        <f>SUM(L6:L72)</f>
        <v>4308699</v>
      </c>
      <c r="M73" s="41">
        <f>SUM(M6:M72)</f>
        <v>666840</v>
      </c>
    </row>
    <row r="75" spans="1:13">
      <c r="M75" s="40"/>
    </row>
  </sheetData>
  <mergeCells count="37">
    <mergeCell ref="A1:D1"/>
    <mergeCell ref="A67:A69"/>
    <mergeCell ref="L3:L5"/>
    <mergeCell ref="C67:C69"/>
    <mergeCell ref="A6:A12"/>
    <mergeCell ref="B6:B12"/>
    <mergeCell ref="B27:B29"/>
    <mergeCell ref="B32:B33"/>
    <mergeCell ref="B42:B44"/>
    <mergeCell ref="B53:B56"/>
    <mergeCell ref="B65:B66"/>
    <mergeCell ref="B67:B69"/>
    <mergeCell ref="A27:A29"/>
    <mergeCell ref="A53:A56"/>
    <mergeCell ref="A65:A66"/>
    <mergeCell ref="C53:C56"/>
    <mergeCell ref="C65:C66"/>
    <mergeCell ref="M3:M5"/>
    <mergeCell ref="E3:G3"/>
    <mergeCell ref="I3:J4"/>
    <mergeCell ref="K3:K5"/>
    <mergeCell ref="N3:N5"/>
    <mergeCell ref="E4:E5"/>
    <mergeCell ref="F4:F5"/>
    <mergeCell ref="G4:G5"/>
    <mergeCell ref="H3:H5"/>
    <mergeCell ref="A2:D2"/>
    <mergeCell ref="C6:C12"/>
    <mergeCell ref="C27:C29"/>
    <mergeCell ref="C32:C37"/>
    <mergeCell ref="C42:C44"/>
    <mergeCell ref="A3:A5"/>
    <mergeCell ref="B3:B5"/>
    <mergeCell ref="C3:C5"/>
    <mergeCell ref="D3:D5"/>
    <mergeCell ref="A42:A44"/>
    <mergeCell ref="A32:A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M4 WYNIKI KONKURSU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2017-02-06T09:22:49Z</dcterms:modified>
</cp:coreProperties>
</file>